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PNS'!$A$1:$I$47</definedName>
    <definedName name="_xlnm.Print_Area" localSheetId="1">'PARA+RAD+LEUC'!$A$1:$K$29</definedName>
  </definedNames>
  <calcPr fullCalcOnLoad="1"/>
</workbook>
</file>

<file path=xl/sharedStrings.xml><?xml version="1.0" encoding="utf-8"?>
<sst xmlns="http://schemas.openxmlformats.org/spreadsheetml/2006/main" count="303" uniqueCount="137">
  <si>
    <t>Cod tip decont</t>
  </si>
  <si>
    <t>Descriere</t>
  </si>
  <si>
    <t>Cod partener</t>
  </si>
  <si>
    <t>Nume partener</t>
  </si>
  <si>
    <t>Nr. contract</t>
  </si>
  <si>
    <t>An contract</t>
  </si>
  <si>
    <t>NHPSINDROM_IMUP_MED</t>
  </si>
  <si>
    <t>Decont medicamente pentru Sindrom de imunodeficienta primara</t>
  </si>
  <si>
    <t>IS01</t>
  </si>
  <si>
    <t>SPITALUL CLINIC JUDETEAN DE URGENTA SF. SPIRIDON IASI</t>
  </si>
  <si>
    <t>2022</t>
  </si>
  <si>
    <t>NHP</t>
  </si>
  <si>
    <t>NHPPOLI_AMILTRANSMED</t>
  </si>
  <si>
    <t>Decont medicamente pentru polineuropatie fam amiloida cu transtiretina</t>
  </si>
  <si>
    <t>NHPH_EPIB_MED</t>
  </si>
  <si>
    <t>Decont medicamente pentru Epidermoliza buloasa</t>
  </si>
  <si>
    <t>NHPH_EPIB_MAT</t>
  </si>
  <si>
    <t>Decont materiale sanitare pentru Epidermoliza buloasa</t>
  </si>
  <si>
    <t>NHPSHU_HPN_MED</t>
  </si>
  <si>
    <t>Decont medicamente SHU_HPN</t>
  </si>
  <si>
    <t>NHPAFIBR_CONGE_MED</t>
  </si>
  <si>
    <t>Decont medicamente pentru Afibrinogenemie congenitala</t>
  </si>
  <si>
    <t>NHPDIABET_MAT</t>
  </si>
  <si>
    <t>Decont materiale sanitare pentru programul national de diabet zaharat</t>
  </si>
  <si>
    <t>NHPENDO_MED</t>
  </si>
  <si>
    <t>Decont medicamente pentru programul national de boli endocrine</t>
  </si>
  <si>
    <t>NHPBR_SPT_CV_MED</t>
  </si>
  <si>
    <t>Decont medicamente Boli rare - incluse conditionat tratament spitalicesc(6.27)</t>
  </si>
  <si>
    <t>NHPPURP_TR_IM_CR_MED</t>
  </si>
  <si>
    <t>Decont medicamente pentru Purpura trombocitopenica imuna cronica la adultii splenectomizati si nesplenectomizati</t>
  </si>
  <si>
    <t>NHPHEMO_MED</t>
  </si>
  <si>
    <t>Decont medicamente pentru programul national de hemofilie, talasemie si alte boli rare</t>
  </si>
  <si>
    <t>NHPCARDIO_MAT</t>
  </si>
  <si>
    <t>Decont materiale sanitare pentru programul national de boli cardiovasculare</t>
  </si>
  <si>
    <t>IS02</t>
  </si>
  <si>
    <t>SPITALUL CLINIC DE URGENTA PENTRU COPII "SF.MARIA" IASI</t>
  </si>
  <si>
    <t>NHPDIABET_MED</t>
  </si>
  <si>
    <t>Decont medicamente pentru programul national de diabet zaharat</t>
  </si>
  <si>
    <t>NHPHFA_BH4_MED</t>
  </si>
  <si>
    <t>Decont medicamente pentru adulti si copii cu hiperfenilalaninemie diagnosticati cu fenilcetonurie sau deficit de tetrahidrobiopterina (BH4)</t>
  </si>
  <si>
    <t>NHPPONCO_MED</t>
  </si>
  <si>
    <t>Decont medicamente pentru programul national de oncologie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</si>
  <si>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</si>
  <si>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</si>
  <si>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</si>
  <si>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</si>
  <si>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</si>
  <si>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</si>
  <si>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NHPSCLER_TUB_MED</t>
  </si>
  <si>
    <t>Decont medicamente pentru scleroza tuberoasa</t>
  </si>
  <si>
    <t>NHPH_PULM_MED</t>
  </si>
  <si>
    <t>Decont medicamente pentru hipertensiune pulmonara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</si>
  <si>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</si>
  <si>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</si>
  <si>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</si>
  <si>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</si>
  <si>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</si>
  <si>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</si>
  <si>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</si>
  <si>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NHPDTAIP_RI_MAT</t>
  </si>
  <si>
    <t>Decont materiale sanitare pentru radiologie interventionala</t>
  </si>
  <si>
    <t>NHPORTO_MAT</t>
  </si>
  <si>
    <t>Decont materiale sanitare pentru programul national de ortopedie</t>
  </si>
  <si>
    <t>IS12</t>
  </si>
  <si>
    <t>SPITALUL CLINIC DE RECUPERARE IASI</t>
  </si>
  <si>
    <t>NHPNEURO_MED</t>
  </si>
  <si>
    <t>Decont medicamente pentru subprogramul de tratament al sclerozei multiple</t>
  </si>
  <si>
    <t>NHPSCLER_SIST_MED</t>
  </si>
  <si>
    <t>Decont medicamente pentru Scleroza sistemica si ulcere digitale evolutive</t>
  </si>
  <si>
    <t>IS14</t>
  </si>
  <si>
    <t>SPITALUL MUNICIPAL DE URGENTA PASCANI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</si>
  <si>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</si>
  <si>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</si>
  <si>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</si>
  <si>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</si>
  <si>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</si>
  <si>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</si>
  <si>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</si>
  <si>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IS48</t>
  </si>
  <si>
    <t>MNT HEALTHCARE EUROPE SRL</t>
  </si>
  <si>
    <t>DECONTURI PNS SEPTEMBRIE 2022</t>
  </si>
  <si>
    <t>TOTAL</t>
  </si>
  <si>
    <t>MEDICAMENTE PNS</t>
  </si>
  <si>
    <t>MATERIALE SANITARE PNS</t>
  </si>
  <si>
    <t>IS03</t>
  </si>
  <si>
    <t>mii lei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</si>
  <si>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</si>
  <si>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</si>
  <si>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</si>
  <si>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</si>
  <si>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</si>
  <si>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</si>
  <si>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</si>
  <si>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</si>
  <si>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</si>
  <si>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</si>
  <si>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</si>
  <si>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</si>
  <si>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</si>
  <si>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</si>
  <si>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</si>
  <si>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</si>
  <si>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</si>
  <si>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</si>
  <si>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</si>
  <si>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</si>
  <si>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</si>
  <si>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</si>
  <si>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</si>
  <si>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</si>
  <si>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</si>
  <si>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</si>
  <si>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</si>
  <si>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</si>
  <si>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</si>
  <si>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</si>
  <si>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</si>
  <si>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</si>
  <si>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</si>
  <si>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</si>
  <si>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</si>
  <si>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</si>
  <si>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</si>
  <si>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Decont septembrie</t>
  </si>
  <si>
    <t>UKR septembrie</t>
  </si>
  <si>
    <t>Decont septembrie fara UKR</t>
  </si>
  <si>
    <t>DECONT SEPTEMBRIE</t>
  </si>
  <si>
    <t>UCRAINA SEPTEMBRIE</t>
  </si>
  <si>
    <t>TOTAL DECONT/PNS SEPTEMBRIE</t>
  </si>
  <si>
    <t>DECONT SEPTEMBRIE ACT.CURENTA</t>
  </si>
  <si>
    <t>INSTITUTUL DE BOLI CARDIOVASCULARE "PROF.DR. G.I.M. GEORGESCU" IASI</t>
  </si>
  <si>
    <t>NHPPONCO_MED cost volum</t>
  </si>
  <si>
    <t>NHPNEURO_MED cost volum</t>
  </si>
  <si>
    <t>UKR aug+septembrie</t>
  </si>
  <si>
    <t>NHP_SRV_GK</t>
  </si>
  <si>
    <t>Decont servicii prin tratament Gamma-Knife</t>
  </si>
  <si>
    <t>Decont septembrie activitate curenta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</si>
</sst>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wrapText="1"/>
    </xf>
    <xf numFmtId="4" fontId="0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4" fontId="1" fillId="0" borderId="14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2" fontId="0" fillId="0" borderId="14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4" fontId="0" fillId="33" borderId="12" xfId="0" applyNumberFormat="1" applyFill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2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" fillId="34" borderId="10" xfId="55" applyFont="1" applyFill="1" applyBorder="1" applyAlignment="1">
      <alignment horizontal="center" wrapText="1"/>
      <protection/>
    </xf>
    <xf numFmtId="0" fontId="4" fillId="34" borderId="15" xfId="55" applyFont="1" applyFill="1" applyBorder="1" applyAlignment="1">
      <alignment horizontal="center" wrapText="1"/>
      <protection/>
    </xf>
    <xf numFmtId="0" fontId="4" fillId="34" borderId="13" xfId="55" applyFont="1" applyFill="1" applyBorder="1" applyAlignment="1">
      <alignment horizontal="center" wrapText="1"/>
      <protection/>
    </xf>
    <xf numFmtId="0" fontId="4" fillId="34" borderId="12" xfId="55" applyFont="1" applyFill="1" applyBorder="1" applyAlignment="1">
      <alignment horizontal="center" wrapText="1"/>
      <protection/>
    </xf>
    <xf numFmtId="0" fontId="3" fillId="35" borderId="12" xfId="55" applyFont="1" applyFill="1" applyBorder="1" applyAlignment="1">
      <alignment horizontal="center" wrapText="1"/>
      <protection/>
    </xf>
    <xf numFmtId="0" fontId="2" fillId="0" borderId="0" xfId="55" applyFont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5" xfId="55" applyFont="1" applyBorder="1" applyAlignment="1">
      <alignment wrapText="1"/>
      <protection/>
    </xf>
    <xf numFmtId="0" fontId="2" fillId="0" borderId="12" xfId="55" applyFont="1" applyBorder="1" applyAlignment="1">
      <alignment horizontal="right" wrapText="1"/>
      <protection/>
    </xf>
    <xf numFmtId="0" fontId="2" fillId="0" borderId="17" xfId="55" applyFont="1" applyBorder="1" applyAlignment="1">
      <alignment horizontal="right" wrapText="1"/>
      <protection/>
    </xf>
    <xf numFmtId="0" fontId="2" fillId="0" borderId="16" xfId="55" applyFont="1" applyBorder="1" applyAlignment="1">
      <alignment wrapText="1"/>
      <protection/>
    </xf>
    <xf numFmtId="4" fontId="2" fillId="0" borderId="16" xfId="55" applyNumberFormat="1" applyFont="1" applyBorder="1" applyAlignment="1">
      <alignment horizontal="right" wrapText="1"/>
      <protection/>
    </xf>
    <xf numFmtId="4" fontId="2" fillId="0" borderId="0" xfId="55" applyNumberFormat="1" applyFont="1" applyBorder="1" applyAlignment="1">
      <alignment horizontal="right" wrapText="1"/>
      <protection/>
    </xf>
    <xf numFmtId="2" fontId="2" fillId="0" borderId="12" xfId="55" applyNumberFormat="1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0" borderId="12" xfId="55" applyFont="1" applyBorder="1" applyAlignment="1">
      <alignment wrapText="1"/>
      <protection/>
    </xf>
    <xf numFmtId="0" fontId="2" fillId="0" borderId="18" xfId="55" applyFont="1" applyBorder="1" applyAlignment="1">
      <alignment wrapText="1"/>
      <protection/>
    </xf>
    <xf numFmtId="4" fontId="2" fillId="33" borderId="12" xfId="55" applyNumberFormat="1" applyFont="1" applyFill="1" applyBorder="1" applyAlignment="1">
      <alignment horizontal="right" wrapText="1"/>
      <protection/>
    </xf>
    <xf numFmtId="0" fontId="47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" fontId="2" fillId="0" borderId="12" xfId="55" applyNumberFormat="1" applyFont="1" applyBorder="1" applyAlignment="1">
      <alignment horizontal="right" wrapText="1"/>
      <protection/>
    </xf>
    <xf numFmtId="0" fontId="3" fillId="0" borderId="12" xfId="55" applyFont="1" applyBorder="1">
      <alignment/>
      <protection/>
    </xf>
    <xf numFmtId="0" fontId="3" fillId="0" borderId="12" xfId="55" applyFont="1" applyBorder="1" applyAlignment="1">
      <alignment horizontal="right"/>
      <protection/>
    </xf>
    <xf numFmtId="4" fontId="3" fillId="0" borderId="12" xfId="55" applyNumberFormat="1" applyFont="1" applyBorder="1">
      <alignment/>
      <protection/>
    </xf>
    <xf numFmtId="165" fontId="3" fillId="0" borderId="12" xfId="55" applyNumberFormat="1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4" fontId="2" fillId="0" borderId="0" xfId="55" applyNumberFormat="1" applyFont="1">
      <alignment/>
      <protection/>
    </xf>
    <xf numFmtId="164" fontId="3" fillId="0" borderId="12" xfId="55" applyNumberFormat="1" applyFont="1" applyBorder="1" applyAlignment="1">
      <alignment wrapText="1"/>
      <protection/>
    </xf>
    <xf numFmtId="0" fontId="4" fillId="34" borderId="16" xfId="55" applyFont="1" applyFill="1" applyBorder="1" applyAlignment="1">
      <alignment horizontal="center" wrapText="1"/>
      <protection/>
    </xf>
    <xf numFmtId="0" fontId="3" fillId="0" borderId="19" xfId="55" applyFont="1" applyBorder="1">
      <alignment/>
      <protection/>
    </xf>
    <xf numFmtId="4" fontId="3" fillId="0" borderId="12" xfId="55" applyNumberFormat="1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0" fontId="2" fillId="0" borderId="20" xfId="55" applyFont="1" applyBorder="1">
      <alignment/>
      <protection/>
    </xf>
    <xf numFmtId="0" fontId="3" fillId="0" borderId="0" xfId="55" applyFont="1" applyBorder="1">
      <alignment/>
      <protection/>
    </xf>
    <xf numFmtId="0" fontId="2" fillId="0" borderId="12" xfId="55" applyFont="1" applyBorder="1" applyAlignment="1">
      <alignment horizontal="left" wrapText="1"/>
      <protection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wrapText="1"/>
    </xf>
    <xf numFmtId="4" fontId="6" fillId="35" borderId="14" xfId="0" applyNumberFormat="1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5" fillId="35" borderId="15" xfId="0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33" borderId="12" xfId="0" applyNumberFormat="1" applyFont="1" applyFill="1" applyBorder="1" applyAlignment="1">
      <alignment horizontal="right" wrapText="1"/>
    </xf>
    <xf numFmtId="0" fontId="0" fillId="0" borderId="21" xfId="0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4" fillId="34" borderId="14" xfId="55" applyFont="1" applyFill="1" applyBorder="1" applyAlignment="1">
      <alignment horizontal="center" wrapText="1"/>
      <protection/>
    </xf>
    <xf numFmtId="0" fontId="3" fillId="35" borderId="14" xfId="55" applyFont="1" applyFill="1" applyBorder="1" applyAlignment="1">
      <alignment horizontal="center" wrapText="1"/>
      <protection/>
    </xf>
    <xf numFmtId="4" fontId="3" fillId="0" borderId="12" xfId="55" applyNumberFormat="1" applyFont="1" applyBorder="1" applyAlignment="1">
      <alignment horizontal="right" wrapText="1"/>
      <protection/>
    </xf>
    <xf numFmtId="0" fontId="2" fillId="0" borderId="12" xfId="55" applyFont="1" applyBorder="1">
      <alignment/>
      <protection/>
    </xf>
    <xf numFmtId="4" fontId="2" fillId="0" borderId="12" xfId="55" applyNumberFormat="1" applyFont="1" applyBorder="1" applyAlignment="1">
      <alignment/>
      <protection/>
    </xf>
    <xf numFmtId="4" fontId="0" fillId="0" borderId="0" xfId="0" applyNumberFormat="1" applyAlignment="1">
      <alignment wrapText="1"/>
    </xf>
    <xf numFmtId="165" fontId="2" fillId="0" borderId="0" xfId="55" applyNumberFormat="1" applyFont="1">
      <alignment/>
      <protection/>
    </xf>
    <xf numFmtId="0" fontId="48" fillId="0" borderId="0" xfId="55" applyFont="1">
      <alignment/>
      <protection/>
    </xf>
    <xf numFmtId="0" fontId="48" fillId="0" borderId="0" xfId="55" applyFont="1" applyAlignment="1">
      <alignment wrapText="1"/>
      <protection/>
    </xf>
    <xf numFmtId="4" fontId="48" fillId="0" borderId="0" xfId="55" applyNumberFormat="1" applyFont="1" applyAlignment="1">
      <alignment wrapText="1"/>
      <protection/>
    </xf>
    <xf numFmtId="4" fontId="49" fillId="0" borderId="0" xfId="55" applyNumberFormat="1" applyFont="1">
      <alignment/>
      <protection/>
    </xf>
    <xf numFmtId="0" fontId="49" fillId="0" borderId="0" xfId="55" applyFo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164" fontId="0" fillId="0" borderId="12" xfId="0" applyNumberFormat="1" applyBorder="1" applyAlignment="1">
      <alignment wrapText="1"/>
    </xf>
    <xf numFmtId="0" fontId="1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7">
      <selection activeCell="G54" sqref="G54"/>
    </sheetView>
  </sheetViews>
  <sheetFormatPr defaultColWidth="9.140625" defaultRowHeight="12.75" outlineLevelCol="1"/>
  <cols>
    <col min="2" max="2" width="44.57421875" style="0" customWidth="1"/>
    <col min="3" max="3" width="26.28125" style="0" customWidth="1"/>
    <col min="4" max="4" width="36.7109375" style="0" customWidth="1"/>
    <col min="5" max="5" width="14.7109375" style="0" hidden="1" customWidth="1" outlineLevel="1"/>
    <col min="6" max="6" width="12.8515625" style="6" hidden="1" customWidth="1" outlineLevel="1"/>
    <col min="7" max="7" width="15.8515625" style="0" customWidth="1" collapsed="1"/>
    <col min="8" max="9" width="12.8515625" style="0" customWidth="1"/>
    <col min="10" max="10" width="21.421875" style="89" customWidth="1"/>
  </cols>
  <sheetData>
    <row r="1" ht="12.75">
      <c r="A1" s="5" t="s">
        <v>80</v>
      </c>
    </row>
    <row r="3" ht="12.75">
      <c r="A3" s="5" t="s">
        <v>82</v>
      </c>
    </row>
    <row r="4" spans="1:10" s="62" customFormat="1" ht="36.75" customHeight="1">
      <c r="A4" s="63" t="s">
        <v>2</v>
      </c>
      <c r="B4" s="63" t="s">
        <v>3</v>
      </c>
      <c r="C4" s="63" t="s">
        <v>0</v>
      </c>
      <c r="D4" s="63" t="s">
        <v>1</v>
      </c>
      <c r="E4" s="63" t="s">
        <v>126</v>
      </c>
      <c r="F4" s="64" t="s">
        <v>127</v>
      </c>
      <c r="G4" s="65" t="s">
        <v>129</v>
      </c>
      <c r="H4" s="65" t="s">
        <v>128</v>
      </c>
      <c r="I4" s="65" t="s">
        <v>85</v>
      </c>
      <c r="J4" s="90"/>
    </row>
    <row r="5" spans="1:10" s="1" customFormat="1" ht="24" customHeight="1">
      <c r="A5" s="2" t="s">
        <v>56</v>
      </c>
      <c r="B5" s="2" t="s">
        <v>57</v>
      </c>
      <c r="C5" s="2" t="s">
        <v>54</v>
      </c>
      <c r="D5" s="2" t="s">
        <v>55</v>
      </c>
      <c r="E5" s="3">
        <v>158813.33</v>
      </c>
      <c r="F5" s="7"/>
      <c r="G5" s="7">
        <f>E5-F5</f>
        <v>158813.33</v>
      </c>
      <c r="H5" s="7">
        <f>G5+G6+G7+G8+G9+G10+G11+G12+G13+G14+G15+G16+G17+G18+G19</f>
        <v>2483729.5500000003</v>
      </c>
      <c r="I5" s="11">
        <f>H5/1000</f>
        <v>2483.7295500000005</v>
      </c>
      <c r="J5" s="91"/>
    </row>
    <row r="6" spans="1:10" s="1" customFormat="1" ht="24" customHeight="1">
      <c r="A6" s="2" t="s">
        <v>63</v>
      </c>
      <c r="B6" s="2" t="s">
        <v>64</v>
      </c>
      <c r="C6" s="2" t="s">
        <v>54</v>
      </c>
      <c r="D6" s="2" t="s">
        <v>55</v>
      </c>
      <c r="E6" s="3">
        <v>126636.2</v>
      </c>
      <c r="F6" s="7"/>
      <c r="G6" s="7">
        <f aca="true" t="shared" si="0" ref="G6:G34">E6-F6</f>
        <v>126636.2</v>
      </c>
      <c r="H6" s="12"/>
      <c r="I6" s="11"/>
      <c r="J6" s="91"/>
    </row>
    <row r="7" spans="1:10" s="1" customFormat="1" ht="24" customHeight="1">
      <c r="A7" s="2" t="s">
        <v>44</v>
      </c>
      <c r="B7" s="2" t="s">
        <v>45</v>
      </c>
      <c r="C7" s="2" t="s">
        <v>42</v>
      </c>
      <c r="D7" s="2" t="s">
        <v>43</v>
      </c>
      <c r="E7" s="3">
        <v>106986.88</v>
      </c>
      <c r="F7" s="7"/>
      <c r="G7" s="7">
        <f t="shared" si="0"/>
        <v>106986.88</v>
      </c>
      <c r="H7" s="12"/>
      <c r="I7" s="11"/>
      <c r="J7" s="91"/>
    </row>
    <row r="8" spans="1:10" s="1" customFormat="1" ht="24" customHeight="1">
      <c r="A8" s="2" t="s">
        <v>44</v>
      </c>
      <c r="B8" s="2" t="s">
        <v>45</v>
      </c>
      <c r="C8" s="2" t="s">
        <v>46</v>
      </c>
      <c r="D8" s="2" t="s">
        <v>47</v>
      </c>
      <c r="E8" s="3">
        <v>627944.11</v>
      </c>
      <c r="F8" s="7"/>
      <c r="G8" s="7">
        <f t="shared" si="0"/>
        <v>627944.11</v>
      </c>
      <c r="H8" s="12"/>
      <c r="I8" s="11"/>
      <c r="J8" s="91"/>
    </row>
    <row r="9" spans="1:10" s="1" customFormat="1" ht="24" customHeight="1">
      <c r="A9" s="2" t="s">
        <v>52</v>
      </c>
      <c r="B9" s="2" t="s">
        <v>53</v>
      </c>
      <c r="C9" s="2" t="s">
        <v>50</v>
      </c>
      <c r="D9" s="2" t="s">
        <v>51</v>
      </c>
      <c r="E9" s="3">
        <v>70603.75</v>
      </c>
      <c r="F9" s="7"/>
      <c r="G9" s="7">
        <f t="shared" si="0"/>
        <v>70603.75</v>
      </c>
      <c r="H9" s="7"/>
      <c r="I9" s="11"/>
      <c r="J9" s="91"/>
    </row>
    <row r="10" spans="1:10" s="1" customFormat="1" ht="24" customHeight="1">
      <c r="A10" s="2" t="s">
        <v>8</v>
      </c>
      <c r="B10" s="2" t="s">
        <v>9</v>
      </c>
      <c r="C10" s="2" t="s">
        <v>6</v>
      </c>
      <c r="D10" s="2" t="s">
        <v>7</v>
      </c>
      <c r="E10" s="3">
        <v>81579.37</v>
      </c>
      <c r="F10" s="7"/>
      <c r="G10" s="7">
        <f t="shared" si="0"/>
        <v>81579.37</v>
      </c>
      <c r="H10" s="7"/>
      <c r="I10" s="11"/>
      <c r="J10" s="91"/>
    </row>
    <row r="11" spans="1:10" s="1" customFormat="1" ht="24" customHeight="1">
      <c r="A11" s="2" t="s">
        <v>63</v>
      </c>
      <c r="B11" s="2" t="s">
        <v>64</v>
      </c>
      <c r="C11" s="2" t="s">
        <v>67</v>
      </c>
      <c r="D11" s="2" t="s">
        <v>68</v>
      </c>
      <c r="E11" s="3">
        <v>89553.98</v>
      </c>
      <c r="F11" s="14"/>
      <c r="G11" s="7">
        <f t="shared" si="0"/>
        <v>89553.98</v>
      </c>
      <c r="H11" s="15"/>
      <c r="I11" s="16"/>
      <c r="J11" s="91"/>
    </row>
    <row r="12" spans="1:10" s="1" customFormat="1" ht="24" customHeight="1">
      <c r="A12" s="2" t="s">
        <v>8</v>
      </c>
      <c r="B12" s="2" t="s">
        <v>9</v>
      </c>
      <c r="C12" s="2" t="s">
        <v>12</v>
      </c>
      <c r="D12" s="2" t="s">
        <v>13</v>
      </c>
      <c r="E12" s="3">
        <v>265356.88</v>
      </c>
      <c r="F12" s="7"/>
      <c r="G12" s="7">
        <f t="shared" si="0"/>
        <v>265356.88</v>
      </c>
      <c r="H12" s="12"/>
      <c r="I12" s="11"/>
      <c r="J12" s="91"/>
    </row>
    <row r="13" spans="1:10" s="1" customFormat="1" ht="24" customHeight="1">
      <c r="A13" s="2" t="s">
        <v>8</v>
      </c>
      <c r="B13" s="2" t="s">
        <v>9</v>
      </c>
      <c r="C13" s="2" t="s">
        <v>14</v>
      </c>
      <c r="D13" s="2" t="s">
        <v>15</v>
      </c>
      <c r="E13" s="3">
        <v>1010.04</v>
      </c>
      <c r="F13" s="7"/>
      <c r="G13" s="7">
        <f t="shared" si="0"/>
        <v>1010.04</v>
      </c>
      <c r="H13" s="12"/>
      <c r="I13" s="11"/>
      <c r="J13" s="91"/>
    </row>
    <row r="14" spans="1:10" s="1" customFormat="1" ht="24" customHeight="1">
      <c r="A14" s="2" t="s">
        <v>44</v>
      </c>
      <c r="B14" s="2" t="s">
        <v>45</v>
      </c>
      <c r="C14" s="2" t="s">
        <v>48</v>
      </c>
      <c r="D14" s="2" t="s">
        <v>49</v>
      </c>
      <c r="E14" s="3">
        <v>123845.36</v>
      </c>
      <c r="F14" s="7"/>
      <c r="G14" s="7">
        <f t="shared" si="0"/>
        <v>123845.36</v>
      </c>
      <c r="H14" s="12"/>
      <c r="I14" s="11"/>
      <c r="J14" s="91"/>
    </row>
    <row r="15" spans="1:10" s="1" customFormat="1" ht="24" customHeight="1">
      <c r="A15" s="2" t="s">
        <v>8</v>
      </c>
      <c r="B15" s="2" t="s">
        <v>9</v>
      </c>
      <c r="C15" s="2" t="s">
        <v>18</v>
      </c>
      <c r="D15" s="2" t="s">
        <v>19</v>
      </c>
      <c r="E15" s="3">
        <v>131969.79</v>
      </c>
      <c r="F15" s="7"/>
      <c r="G15" s="7">
        <f t="shared" si="0"/>
        <v>131969.79</v>
      </c>
      <c r="H15" s="12"/>
      <c r="I15" s="11"/>
      <c r="J15" s="91"/>
    </row>
    <row r="16" spans="1:10" s="1" customFormat="1" ht="24" customHeight="1">
      <c r="A16" s="2" t="s">
        <v>34</v>
      </c>
      <c r="B16" s="2" t="s">
        <v>35</v>
      </c>
      <c r="C16" s="2" t="s">
        <v>18</v>
      </c>
      <c r="D16" s="2" t="s">
        <v>19</v>
      </c>
      <c r="E16" s="3">
        <v>427621.41</v>
      </c>
      <c r="F16" s="7"/>
      <c r="G16" s="7">
        <f t="shared" si="0"/>
        <v>427621.41</v>
      </c>
      <c r="H16" s="12"/>
      <c r="I16" s="11"/>
      <c r="J16" s="91"/>
    </row>
    <row r="17" spans="1:10" s="1" customFormat="1" ht="24" customHeight="1">
      <c r="A17" s="2" t="s">
        <v>8</v>
      </c>
      <c r="B17" s="2" t="s">
        <v>9</v>
      </c>
      <c r="C17" s="2" t="s">
        <v>20</v>
      </c>
      <c r="D17" s="2" t="s">
        <v>21</v>
      </c>
      <c r="E17" s="3">
        <v>5546.44</v>
      </c>
      <c r="F17" s="7"/>
      <c r="G17" s="7">
        <f t="shared" si="0"/>
        <v>5546.44</v>
      </c>
      <c r="H17" s="12"/>
      <c r="I17" s="11"/>
      <c r="J17" s="91"/>
    </row>
    <row r="18" spans="1:10" s="1" customFormat="1" ht="24" customHeight="1">
      <c r="A18" s="2" t="s">
        <v>8</v>
      </c>
      <c r="B18" s="2" t="s">
        <v>9</v>
      </c>
      <c r="C18" s="2" t="s">
        <v>28</v>
      </c>
      <c r="D18" s="2" t="s">
        <v>29</v>
      </c>
      <c r="E18" s="3">
        <v>253883.1</v>
      </c>
      <c r="F18" s="7"/>
      <c r="G18" s="7">
        <f t="shared" si="0"/>
        <v>253883.1</v>
      </c>
      <c r="H18" s="12"/>
      <c r="I18" s="11"/>
      <c r="J18" s="91"/>
    </row>
    <row r="19" spans="1:10" s="1" customFormat="1" ht="24" customHeight="1">
      <c r="A19" s="2" t="s">
        <v>34</v>
      </c>
      <c r="B19" s="2" t="s">
        <v>35</v>
      </c>
      <c r="C19" s="2" t="s">
        <v>38</v>
      </c>
      <c r="D19" s="2" t="s">
        <v>39</v>
      </c>
      <c r="E19" s="3">
        <v>12378.91</v>
      </c>
      <c r="F19" s="7"/>
      <c r="G19" s="7">
        <f t="shared" si="0"/>
        <v>12378.91</v>
      </c>
      <c r="H19" s="7"/>
      <c r="I19" s="11"/>
      <c r="J19" s="91"/>
    </row>
    <row r="20" spans="1:10" s="1" customFormat="1" ht="24" customHeight="1">
      <c r="A20" s="2" t="s">
        <v>63</v>
      </c>
      <c r="B20" s="2" t="s">
        <v>64</v>
      </c>
      <c r="C20" s="2" t="s">
        <v>65</v>
      </c>
      <c r="D20" s="2" t="s">
        <v>66</v>
      </c>
      <c r="E20" s="3">
        <v>2662640.44</v>
      </c>
      <c r="F20" s="8"/>
      <c r="G20" s="7">
        <f t="shared" si="0"/>
        <v>2662640.44</v>
      </c>
      <c r="H20" s="7">
        <f>G20</f>
        <v>2662640.44</v>
      </c>
      <c r="I20" s="11">
        <f>H20/1000</f>
        <v>2662.64044</v>
      </c>
      <c r="J20" s="91"/>
    </row>
    <row r="21" spans="1:10" s="1" customFormat="1" ht="24" customHeight="1">
      <c r="A21" s="2" t="s">
        <v>8</v>
      </c>
      <c r="B21" s="2" t="s">
        <v>9</v>
      </c>
      <c r="C21" s="2" t="s">
        <v>30</v>
      </c>
      <c r="D21" s="2" t="s">
        <v>31</v>
      </c>
      <c r="E21" s="3">
        <v>880808.41</v>
      </c>
      <c r="F21" s="7"/>
      <c r="G21" s="7">
        <f t="shared" si="0"/>
        <v>880808.41</v>
      </c>
      <c r="H21" s="7">
        <f>G21+G22</f>
        <v>1376261.44</v>
      </c>
      <c r="I21" s="11">
        <f>H21/1000</f>
        <v>1376.26144</v>
      </c>
      <c r="J21" s="91"/>
    </row>
    <row r="22" spans="1:10" s="1" customFormat="1" ht="24" customHeight="1">
      <c r="A22" s="2" t="s">
        <v>34</v>
      </c>
      <c r="B22" s="2" t="s">
        <v>35</v>
      </c>
      <c r="C22" s="2" t="s">
        <v>30</v>
      </c>
      <c r="D22" s="2" t="s">
        <v>31</v>
      </c>
      <c r="E22" s="3">
        <v>495453.03</v>
      </c>
      <c r="F22" s="7"/>
      <c r="G22" s="7">
        <f t="shared" si="0"/>
        <v>495453.03</v>
      </c>
      <c r="H22" s="7"/>
      <c r="I22" s="11"/>
      <c r="J22" s="91"/>
    </row>
    <row r="23" spans="1:10" s="1" customFormat="1" ht="24" customHeight="1">
      <c r="A23" s="2" t="s">
        <v>34</v>
      </c>
      <c r="B23" s="2" t="s">
        <v>35</v>
      </c>
      <c r="C23" s="2" t="s">
        <v>36</v>
      </c>
      <c r="D23" s="2" t="s">
        <v>37</v>
      </c>
      <c r="E23" s="3">
        <v>3626.26</v>
      </c>
      <c r="F23" s="7"/>
      <c r="G23" s="7">
        <f t="shared" si="0"/>
        <v>3626.26</v>
      </c>
      <c r="H23" s="7">
        <f>G23</f>
        <v>3626.26</v>
      </c>
      <c r="I23" s="11">
        <f>H23/1000</f>
        <v>3.6262600000000003</v>
      </c>
      <c r="J23" s="91"/>
    </row>
    <row r="24" spans="1:10" s="1" customFormat="1" ht="24" customHeight="1">
      <c r="A24" s="2" t="s">
        <v>8</v>
      </c>
      <c r="B24" s="2" t="s">
        <v>9</v>
      </c>
      <c r="C24" s="2" t="s">
        <v>24</v>
      </c>
      <c r="D24" s="2" t="s">
        <v>25</v>
      </c>
      <c r="E24" s="3">
        <v>938.13</v>
      </c>
      <c r="F24" s="7"/>
      <c r="G24" s="7">
        <f t="shared" si="0"/>
        <v>938.13</v>
      </c>
      <c r="H24" s="7">
        <f>G24</f>
        <v>938.13</v>
      </c>
      <c r="I24" s="11">
        <f>H24/1000</f>
        <v>0.93813</v>
      </c>
      <c r="J24" s="91"/>
    </row>
    <row r="25" spans="1:10" s="1" customFormat="1" ht="24" customHeight="1">
      <c r="A25" s="2" t="s">
        <v>75</v>
      </c>
      <c r="B25" s="2" t="s">
        <v>76</v>
      </c>
      <c r="C25" s="2" t="s">
        <v>40</v>
      </c>
      <c r="D25" s="2" t="s">
        <v>41</v>
      </c>
      <c r="E25" s="13">
        <v>5344589.33</v>
      </c>
      <c r="F25" s="73">
        <v>14692.93</v>
      </c>
      <c r="G25" s="7">
        <f t="shared" si="0"/>
        <v>5329896.4</v>
      </c>
      <c r="H25" s="21">
        <f>G25+G26+G27+G28</f>
        <v>7271114.720000001</v>
      </c>
      <c r="I25" s="11">
        <f>H25/1000</f>
        <v>7271.1147200000005</v>
      </c>
      <c r="J25" s="91"/>
    </row>
    <row r="26" spans="1:10" s="1" customFormat="1" ht="24" customHeight="1">
      <c r="A26" s="2" t="s">
        <v>71</v>
      </c>
      <c r="B26" s="2" t="s">
        <v>72</v>
      </c>
      <c r="C26" s="2" t="s">
        <v>40</v>
      </c>
      <c r="D26" s="2" t="s">
        <v>41</v>
      </c>
      <c r="E26" s="13">
        <v>1302306.7</v>
      </c>
      <c r="F26" s="7"/>
      <c r="G26" s="7">
        <f t="shared" si="0"/>
        <v>1302306.7</v>
      </c>
      <c r="H26" s="9"/>
      <c r="I26" s="9"/>
      <c r="J26" s="91"/>
    </row>
    <row r="27" spans="1:10" s="1" customFormat="1" ht="24" customHeight="1">
      <c r="A27" s="2" t="s">
        <v>34</v>
      </c>
      <c r="B27" s="2" t="s">
        <v>35</v>
      </c>
      <c r="C27" s="2" t="s">
        <v>40</v>
      </c>
      <c r="D27" s="2" t="s">
        <v>41</v>
      </c>
      <c r="E27" s="3">
        <v>46435.68</v>
      </c>
      <c r="F27" s="7">
        <v>454.33</v>
      </c>
      <c r="G27" s="7">
        <f t="shared" si="0"/>
        <v>45981.35</v>
      </c>
      <c r="H27" s="7"/>
      <c r="I27" s="11"/>
      <c r="J27" s="91"/>
    </row>
    <row r="28" spans="1:10" s="1" customFormat="1" ht="24" customHeight="1">
      <c r="A28" s="2" t="s">
        <v>78</v>
      </c>
      <c r="B28" s="2" t="s">
        <v>79</v>
      </c>
      <c r="C28" s="2" t="s">
        <v>40</v>
      </c>
      <c r="D28" s="18" t="s">
        <v>41</v>
      </c>
      <c r="E28" s="19">
        <v>595667.6</v>
      </c>
      <c r="F28" s="21">
        <v>2737.33</v>
      </c>
      <c r="G28" s="7">
        <f t="shared" si="0"/>
        <v>592930.27</v>
      </c>
      <c r="H28" s="22"/>
      <c r="I28" s="22"/>
      <c r="J28" s="91"/>
    </row>
    <row r="29" spans="1:10" s="1" customFormat="1" ht="24" customHeight="1">
      <c r="A29" s="2" t="s">
        <v>75</v>
      </c>
      <c r="B29" s="2" t="s">
        <v>76</v>
      </c>
      <c r="C29" s="72" t="s">
        <v>131</v>
      </c>
      <c r="D29" s="2" t="s">
        <v>41</v>
      </c>
      <c r="E29" s="13">
        <v>4770069.54</v>
      </c>
      <c r="F29" s="73"/>
      <c r="G29" s="7">
        <f t="shared" si="0"/>
        <v>4770069.54</v>
      </c>
      <c r="H29" s="21">
        <f>G29+G30+G31</f>
        <v>6200722.08</v>
      </c>
      <c r="I29" s="11">
        <f>H29/1000</f>
        <v>6200.7220800000005</v>
      </c>
      <c r="J29" s="91"/>
    </row>
    <row r="30" spans="1:10" s="1" customFormat="1" ht="24" customHeight="1">
      <c r="A30" s="2" t="s">
        <v>71</v>
      </c>
      <c r="B30" s="2" t="s">
        <v>72</v>
      </c>
      <c r="C30" s="72" t="s">
        <v>131</v>
      </c>
      <c r="D30" s="2" t="s">
        <v>41</v>
      </c>
      <c r="E30" s="13">
        <v>1099482.78</v>
      </c>
      <c r="F30" s="7"/>
      <c r="G30" s="7">
        <f t="shared" si="0"/>
        <v>1099482.78</v>
      </c>
      <c r="H30" s="9"/>
      <c r="I30" s="9"/>
      <c r="J30" s="91"/>
    </row>
    <row r="31" spans="1:10" s="1" customFormat="1" ht="24" customHeight="1">
      <c r="A31" s="2" t="s">
        <v>78</v>
      </c>
      <c r="B31" s="2" t="s">
        <v>79</v>
      </c>
      <c r="C31" s="72" t="s">
        <v>131</v>
      </c>
      <c r="D31" s="18" t="s">
        <v>41</v>
      </c>
      <c r="E31" s="19">
        <v>331169.76</v>
      </c>
      <c r="F31" s="21"/>
      <c r="G31" s="7">
        <f t="shared" si="0"/>
        <v>331169.76</v>
      </c>
      <c r="H31" s="22"/>
      <c r="I31" s="22"/>
      <c r="J31" s="91"/>
    </row>
    <row r="32" spans="1:10" s="1" customFormat="1" ht="24" customHeight="1">
      <c r="A32" s="2" t="s">
        <v>8</v>
      </c>
      <c r="B32" s="2" t="s">
        <v>9</v>
      </c>
      <c r="C32" s="2" t="s">
        <v>26</v>
      </c>
      <c r="D32" s="2" t="s">
        <v>27</v>
      </c>
      <c r="E32" s="3">
        <v>602053.38</v>
      </c>
      <c r="F32" s="7"/>
      <c r="G32" s="7">
        <f t="shared" si="0"/>
        <v>602053.38</v>
      </c>
      <c r="H32" s="7">
        <f>G32+G33</f>
        <v>869611.76</v>
      </c>
      <c r="I32" s="11">
        <f>H32/1000</f>
        <v>869.61176</v>
      </c>
      <c r="J32" s="91"/>
    </row>
    <row r="33" spans="1:10" s="1" customFormat="1" ht="24" customHeight="1">
      <c r="A33" s="2" t="s">
        <v>34</v>
      </c>
      <c r="B33" s="2" t="s">
        <v>35</v>
      </c>
      <c r="C33" s="2" t="s">
        <v>26</v>
      </c>
      <c r="D33" s="2" t="s">
        <v>27</v>
      </c>
      <c r="E33" s="3">
        <v>267558.38</v>
      </c>
      <c r="F33" s="7"/>
      <c r="G33" s="7">
        <f t="shared" si="0"/>
        <v>267558.38</v>
      </c>
      <c r="H33" s="12"/>
      <c r="I33" s="11"/>
      <c r="J33" s="91"/>
    </row>
    <row r="34" spans="1:10" s="1" customFormat="1" ht="24" customHeight="1">
      <c r="A34" s="2" t="s">
        <v>63</v>
      </c>
      <c r="B34" s="2" t="s">
        <v>64</v>
      </c>
      <c r="C34" s="72" t="s">
        <v>132</v>
      </c>
      <c r="D34" s="2" t="s">
        <v>66</v>
      </c>
      <c r="E34" s="3">
        <v>607486.69</v>
      </c>
      <c r="F34" s="8"/>
      <c r="G34" s="7">
        <f t="shared" si="0"/>
        <v>607486.69</v>
      </c>
      <c r="H34" s="7">
        <f>G34</f>
        <v>607486.69</v>
      </c>
      <c r="I34" s="11">
        <f>H34/1000</f>
        <v>607.48669</v>
      </c>
      <c r="J34" s="91"/>
    </row>
    <row r="35" spans="1:10" s="1" customFormat="1" ht="24" customHeight="1">
      <c r="A35" s="74"/>
      <c r="B35" s="74"/>
      <c r="C35" s="75"/>
      <c r="D35" s="69" t="s">
        <v>81</v>
      </c>
      <c r="E35" s="70">
        <f>SUM(E5:E34)</f>
        <v>21494015.66</v>
      </c>
      <c r="F35" s="70">
        <f>SUM(F5:F34)</f>
        <v>17884.59</v>
      </c>
      <c r="G35" s="70">
        <f>SUM(G5:G34)</f>
        <v>21476131.07</v>
      </c>
      <c r="H35" s="70">
        <f>SUM(H5:H34)</f>
        <v>21476131.07</v>
      </c>
      <c r="I35" s="70">
        <f>SUM(I5:I34)</f>
        <v>21476.131070000003</v>
      </c>
      <c r="J35" s="91"/>
    </row>
    <row r="36" spans="1:10" s="1" customFormat="1" ht="24" customHeight="1">
      <c r="A36" s="94" t="s">
        <v>83</v>
      </c>
      <c r="B36" s="94"/>
      <c r="F36" s="10"/>
      <c r="G36" s="10"/>
      <c r="H36" s="10"/>
      <c r="I36" s="17"/>
      <c r="J36" s="91"/>
    </row>
    <row r="37" spans="1:10" s="62" customFormat="1" ht="36.75" customHeight="1">
      <c r="A37" s="63" t="s">
        <v>2</v>
      </c>
      <c r="B37" s="63" t="s">
        <v>3</v>
      </c>
      <c r="C37" s="63" t="s">
        <v>0</v>
      </c>
      <c r="D37" s="67" t="s">
        <v>1</v>
      </c>
      <c r="E37" s="67" t="s">
        <v>126</v>
      </c>
      <c r="F37" s="64" t="s">
        <v>127</v>
      </c>
      <c r="G37" s="65" t="s">
        <v>129</v>
      </c>
      <c r="H37" s="65" t="s">
        <v>128</v>
      </c>
      <c r="I37" s="65" t="s">
        <v>85</v>
      </c>
      <c r="J37" s="90"/>
    </row>
    <row r="38" spans="1:10" s="1" customFormat="1" ht="24" customHeight="1">
      <c r="A38" s="2" t="s">
        <v>8</v>
      </c>
      <c r="B38" s="2" t="s">
        <v>9</v>
      </c>
      <c r="C38" s="66" t="s">
        <v>22</v>
      </c>
      <c r="D38" s="12" t="s">
        <v>23</v>
      </c>
      <c r="E38" s="20">
        <v>1061053.5</v>
      </c>
      <c r="F38" s="7"/>
      <c r="G38" s="7">
        <f>E38-F38</f>
        <v>1061053.5</v>
      </c>
      <c r="H38" s="7">
        <f>G38+G39</f>
        <v>1350559.56</v>
      </c>
      <c r="I38" s="93">
        <f>H38/1000</f>
        <v>1350.5595600000001</v>
      </c>
      <c r="J38" s="91"/>
    </row>
    <row r="39" spans="1:10" s="1" customFormat="1" ht="24" customHeight="1">
      <c r="A39" s="2" t="s">
        <v>34</v>
      </c>
      <c r="B39" s="2" t="s">
        <v>35</v>
      </c>
      <c r="C39" s="66" t="s">
        <v>22</v>
      </c>
      <c r="D39" s="12" t="s">
        <v>23</v>
      </c>
      <c r="E39" s="20">
        <v>290898.36</v>
      </c>
      <c r="F39" s="7">
        <v>1392.3</v>
      </c>
      <c r="G39" s="7">
        <f aca="true" t="shared" si="1" ref="G39:G46">E39-F39</f>
        <v>289506.06</v>
      </c>
      <c r="H39" s="7"/>
      <c r="I39" s="93"/>
      <c r="J39" s="91"/>
    </row>
    <row r="40" spans="1:10" s="1" customFormat="1" ht="24" customHeight="1">
      <c r="A40" s="2" t="s">
        <v>8</v>
      </c>
      <c r="B40" s="2" t="s">
        <v>9</v>
      </c>
      <c r="C40" s="66" t="s">
        <v>16</v>
      </c>
      <c r="D40" s="12" t="s">
        <v>17</v>
      </c>
      <c r="E40" s="20">
        <v>38729.02</v>
      </c>
      <c r="F40" s="7"/>
      <c r="G40" s="7">
        <f t="shared" si="1"/>
        <v>38729.02</v>
      </c>
      <c r="H40" s="7">
        <f>G40</f>
        <v>38729.02</v>
      </c>
      <c r="I40" s="93">
        <f>H40/1000</f>
        <v>38.72902</v>
      </c>
      <c r="J40" s="91"/>
    </row>
    <row r="41" spans="1:10" s="1" customFormat="1" ht="24" customHeight="1">
      <c r="A41" s="2" t="s">
        <v>8</v>
      </c>
      <c r="B41" s="2" t="s">
        <v>9</v>
      </c>
      <c r="C41" s="66" t="s">
        <v>32</v>
      </c>
      <c r="D41" s="12" t="s">
        <v>33</v>
      </c>
      <c r="E41" s="20">
        <v>601378.63</v>
      </c>
      <c r="F41" s="7">
        <v>3770.37</v>
      </c>
      <c r="G41" s="7">
        <f t="shared" si="1"/>
        <v>597608.26</v>
      </c>
      <c r="H41" s="7">
        <f>G41+G42</f>
        <v>2864707.09</v>
      </c>
      <c r="I41" s="93">
        <f>H41/1000</f>
        <v>2864.70709</v>
      </c>
      <c r="J41" s="91"/>
    </row>
    <row r="42" spans="1:10" s="1" customFormat="1" ht="24" customHeight="1">
      <c r="A42" s="4" t="s">
        <v>84</v>
      </c>
      <c r="B42" s="1" t="s">
        <v>130</v>
      </c>
      <c r="C42" s="66" t="s">
        <v>32</v>
      </c>
      <c r="D42" s="12" t="s">
        <v>33</v>
      </c>
      <c r="E42" s="7">
        <v>2267098.83</v>
      </c>
      <c r="F42" s="7"/>
      <c r="G42" s="7">
        <f t="shared" si="1"/>
        <v>2267098.83</v>
      </c>
      <c r="H42" s="7"/>
      <c r="I42" s="93"/>
      <c r="J42" s="91"/>
    </row>
    <row r="43" spans="1:10" s="1" customFormat="1" ht="24" customHeight="1">
      <c r="A43" s="2" t="s">
        <v>63</v>
      </c>
      <c r="B43" s="2" t="s">
        <v>64</v>
      </c>
      <c r="C43" s="66" t="s">
        <v>61</v>
      </c>
      <c r="D43" s="12" t="s">
        <v>62</v>
      </c>
      <c r="E43" s="20">
        <v>191586.44</v>
      </c>
      <c r="F43" s="7"/>
      <c r="G43" s="7">
        <f t="shared" si="1"/>
        <v>191586.44</v>
      </c>
      <c r="H43" s="7">
        <f>G43+G44</f>
        <v>196164.44</v>
      </c>
      <c r="I43" s="93">
        <f>H43/1000</f>
        <v>196.16444</v>
      </c>
      <c r="J43" s="91"/>
    </row>
    <row r="44" spans="1:10" s="1" customFormat="1" ht="24" customHeight="1">
      <c r="A44" s="2" t="s">
        <v>69</v>
      </c>
      <c r="B44" s="2" t="s">
        <v>70</v>
      </c>
      <c r="C44" s="66" t="s">
        <v>61</v>
      </c>
      <c r="D44" s="12" t="s">
        <v>62</v>
      </c>
      <c r="E44" s="20">
        <v>4578</v>
      </c>
      <c r="F44" s="9"/>
      <c r="G44" s="7">
        <f t="shared" si="1"/>
        <v>4578</v>
      </c>
      <c r="H44" s="7"/>
      <c r="I44" s="93"/>
      <c r="J44" s="91"/>
    </row>
    <row r="45" spans="1:10" s="1" customFormat="1" ht="24" customHeight="1">
      <c r="A45" s="2" t="s">
        <v>75</v>
      </c>
      <c r="B45" s="2" t="s">
        <v>76</v>
      </c>
      <c r="C45" s="66" t="s">
        <v>73</v>
      </c>
      <c r="D45" s="12" t="s">
        <v>74</v>
      </c>
      <c r="E45" s="20">
        <v>11003.45</v>
      </c>
      <c r="F45" s="7"/>
      <c r="G45" s="7">
        <f>E45-F45-0.09</f>
        <v>11003.36</v>
      </c>
      <c r="H45" s="76">
        <f>G45</f>
        <v>11003.36</v>
      </c>
      <c r="I45" s="93">
        <f>H45/1000</f>
        <v>11.00336</v>
      </c>
      <c r="J45" s="91"/>
    </row>
    <row r="46" spans="1:10" s="1" customFormat="1" ht="24" customHeight="1">
      <c r="A46" s="2" t="s">
        <v>56</v>
      </c>
      <c r="B46" s="2" t="s">
        <v>57</v>
      </c>
      <c r="C46" s="66" t="s">
        <v>59</v>
      </c>
      <c r="D46" s="12" t="s">
        <v>60</v>
      </c>
      <c r="E46" s="20">
        <v>491239.7</v>
      </c>
      <c r="F46" s="68"/>
      <c r="G46" s="7">
        <f t="shared" si="1"/>
        <v>491239.7</v>
      </c>
      <c r="H46" s="7">
        <f>G46</f>
        <v>491239.7</v>
      </c>
      <c r="I46" s="93">
        <f>H46/1000</f>
        <v>491.2397</v>
      </c>
      <c r="J46" s="91"/>
    </row>
    <row r="47" spans="4:10" s="71" customFormat="1" ht="24" customHeight="1">
      <c r="D47" s="69" t="s">
        <v>81</v>
      </c>
      <c r="E47" s="70">
        <f>SUM(E38:E46)</f>
        <v>4957565.930000001</v>
      </c>
      <c r="F47" s="70">
        <f>SUM(F38:F46)</f>
        <v>5162.67</v>
      </c>
      <c r="G47" s="70">
        <f>SUM(G38:G46)</f>
        <v>4952403.170000001</v>
      </c>
      <c r="H47" s="70">
        <f>SUM(H38:H46)</f>
        <v>4952403.170000001</v>
      </c>
      <c r="I47" s="70">
        <f>SUM(I38:I46)</f>
        <v>4952.4031700000005</v>
      </c>
      <c r="J47" s="92"/>
    </row>
    <row r="50" spans="5:7" ht="12.75">
      <c r="E50" s="6"/>
      <c r="G50" s="6"/>
    </row>
    <row r="51" ht="12.75">
      <c r="G51" s="82"/>
    </row>
  </sheetData>
  <sheetProtection/>
  <mergeCells count="1">
    <mergeCell ref="A36:B36"/>
  </mergeCells>
  <printOptions horizontalCentered="1"/>
  <pageMargins left="0" right="0" top="0.25" bottom="0.25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" sqref="C1"/>
    </sheetView>
  </sheetViews>
  <sheetFormatPr defaultColWidth="8.8515625" defaultRowHeight="12.75" outlineLevelRow="1" outlineLevelCol="1"/>
  <cols>
    <col min="1" max="1" width="14.57421875" style="23" customWidth="1"/>
    <col min="2" max="2" width="7.57421875" style="23" customWidth="1"/>
    <col min="3" max="3" width="37.28125" style="23" customWidth="1"/>
    <col min="4" max="4" width="36.7109375" style="23" customWidth="1"/>
    <col min="5" max="6" width="8.8515625" style="23" customWidth="1"/>
    <col min="7" max="7" width="11.7109375" style="23" customWidth="1"/>
    <col min="8" max="9" width="13.7109375" style="23" hidden="1" customWidth="1" outlineLevel="1"/>
    <col min="10" max="10" width="15.8515625" style="23" customWidth="1" collapsed="1"/>
    <col min="11" max="11" width="9.140625" style="25" customWidth="1"/>
    <col min="12" max="12" width="16.28125" style="84" customWidth="1"/>
    <col min="13" max="13" width="23.8515625" style="23" customWidth="1"/>
    <col min="14" max="16384" width="8.8515625" style="23" customWidth="1"/>
  </cols>
  <sheetData>
    <row r="1" ht="12">
      <c r="C1" s="24">
        <v>44805</v>
      </c>
    </row>
    <row r="3" ht="12">
      <c r="C3" s="25" t="s">
        <v>86</v>
      </c>
    </row>
    <row r="4" spans="1:12" s="31" customFormat="1" ht="36.75" customHeight="1">
      <c r="A4" s="26" t="s">
        <v>87</v>
      </c>
      <c r="B4" s="26" t="s">
        <v>88</v>
      </c>
      <c r="C4" s="26" t="s">
        <v>89</v>
      </c>
      <c r="D4" s="26" t="s">
        <v>90</v>
      </c>
      <c r="E4" s="27" t="s">
        <v>4</v>
      </c>
      <c r="F4" s="26" t="s">
        <v>5</v>
      </c>
      <c r="G4" s="28" t="s">
        <v>91</v>
      </c>
      <c r="H4" s="28" t="s">
        <v>123</v>
      </c>
      <c r="I4" s="29" t="s">
        <v>133</v>
      </c>
      <c r="J4" s="29" t="s">
        <v>136</v>
      </c>
      <c r="K4" s="30" t="s">
        <v>92</v>
      </c>
      <c r="L4" s="85"/>
    </row>
    <row r="5" spans="1:12" s="31" customFormat="1" ht="36" hidden="1" outlineLevel="1">
      <c r="A5" s="32" t="s">
        <v>93</v>
      </c>
      <c r="B5" s="33" t="s">
        <v>8</v>
      </c>
      <c r="C5" s="33" t="s">
        <v>94</v>
      </c>
      <c r="D5" s="32" t="s">
        <v>95</v>
      </c>
      <c r="E5" s="34" t="s">
        <v>96</v>
      </c>
      <c r="F5" s="35" t="s">
        <v>97</v>
      </c>
      <c r="G5" s="36" t="s">
        <v>11</v>
      </c>
      <c r="H5" s="37">
        <v>0</v>
      </c>
      <c r="I5" s="38"/>
      <c r="J5" s="38"/>
      <c r="K5" s="39">
        <f>H5/1000</f>
        <v>0</v>
      </c>
      <c r="L5" s="85"/>
    </row>
    <row r="6" spans="1:13" s="31" customFormat="1" ht="36" collapsed="1">
      <c r="A6" s="40" t="s">
        <v>93</v>
      </c>
      <c r="B6" s="41" t="s">
        <v>75</v>
      </c>
      <c r="C6" s="41" t="s">
        <v>76</v>
      </c>
      <c r="D6" s="42" t="s">
        <v>95</v>
      </c>
      <c r="E6" s="34" t="s">
        <v>98</v>
      </c>
      <c r="F6" s="34" t="s">
        <v>97</v>
      </c>
      <c r="G6" s="41" t="s">
        <v>11</v>
      </c>
      <c r="H6" s="43">
        <v>1133292</v>
      </c>
      <c r="I6" s="43">
        <f>1280</f>
        <v>1280</v>
      </c>
      <c r="J6" s="43">
        <f>H6-I6</f>
        <v>1132012</v>
      </c>
      <c r="K6" s="53">
        <f>J6/1000</f>
        <v>1132.012</v>
      </c>
      <c r="L6" s="86"/>
      <c r="M6" s="44"/>
    </row>
    <row r="7" spans="1:12" s="31" customFormat="1" ht="36">
      <c r="A7" s="40" t="s">
        <v>93</v>
      </c>
      <c r="B7" s="41" t="s">
        <v>78</v>
      </c>
      <c r="C7" s="45" t="s">
        <v>79</v>
      </c>
      <c r="D7" s="32" t="s">
        <v>95</v>
      </c>
      <c r="E7" s="34">
        <v>3691</v>
      </c>
      <c r="F7" s="34">
        <v>2018</v>
      </c>
      <c r="G7" s="41" t="s">
        <v>11</v>
      </c>
      <c r="H7" s="46">
        <v>773760</v>
      </c>
      <c r="I7" s="46"/>
      <c r="J7" s="43">
        <f>H7-I7</f>
        <v>773760</v>
      </c>
      <c r="K7" s="53">
        <f>J7/1000</f>
        <v>773.76</v>
      </c>
      <c r="L7" s="85"/>
    </row>
    <row r="8" spans="2:12" s="25" customFormat="1" ht="21" customHeight="1">
      <c r="B8" s="47"/>
      <c r="C8" s="47"/>
      <c r="D8" s="48" t="s">
        <v>99</v>
      </c>
      <c r="E8" s="49"/>
      <c r="F8" s="49"/>
      <c r="G8" s="49"/>
      <c r="H8" s="50">
        <f>SUM(H5:H7)</f>
        <v>1907052</v>
      </c>
      <c r="I8" s="50">
        <f>SUM(I5:I7)</f>
        <v>1280</v>
      </c>
      <c r="J8" s="50">
        <f>SUM(J5:J7)</f>
        <v>1905772</v>
      </c>
      <c r="K8" s="50">
        <f>SUM(K5:K7)</f>
        <v>1905.772</v>
      </c>
      <c r="L8" s="87"/>
    </row>
    <row r="9" spans="4:10" ht="21" customHeight="1">
      <c r="D9" s="51"/>
      <c r="H9" s="52"/>
      <c r="I9" s="52"/>
      <c r="J9" s="52"/>
    </row>
    <row r="10" ht="21" customHeight="1">
      <c r="C10" s="25" t="s">
        <v>100</v>
      </c>
    </row>
    <row r="11" spans="1:12" s="31" customFormat="1" ht="35.25" customHeight="1">
      <c r="A11" s="27" t="s">
        <v>87</v>
      </c>
      <c r="B11" s="27" t="s">
        <v>88</v>
      </c>
      <c r="C11" s="27" t="s">
        <v>89</v>
      </c>
      <c r="D11" s="27" t="s">
        <v>90</v>
      </c>
      <c r="E11" s="27" t="s">
        <v>4</v>
      </c>
      <c r="F11" s="27" t="s">
        <v>5</v>
      </c>
      <c r="G11" s="27" t="s">
        <v>91</v>
      </c>
      <c r="H11" s="54" t="s">
        <v>123</v>
      </c>
      <c r="I11" s="77" t="s">
        <v>124</v>
      </c>
      <c r="J11" s="77" t="s">
        <v>136</v>
      </c>
      <c r="K11" s="78" t="s">
        <v>92</v>
      </c>
      <c r="L11" s="85"/>
    </row>
    <row r="12" spans="1:12" s="31" customFormat="1" ht="37.5" customHeight="1">
      <c r="A12" s="41" t="s">
        <v>101</v>
      </c>
      <c r="B12" s="41" t="s">
        <v>75</v>
      </c>
      <c r="C12" s="41" t="s">
        <v>76</v>
      </c>
      <c r="D12" s="41" t="s">
        <v>102</v>
      </c>
      <c r="E12" s="41" t="s">
        <v>77</v>
      </c>
      <c r="F12" s="41" t="s">
        <v>97</v>
      </c>
      <c r="G12" s="41" t="s">
        <v>11</v>
      </c>
      <c r="H12" s="46">
        <v>105932</v>
      </c>
      <c r="I12" s="79"/>
      <c r="J12" s="43">
        <f>H12-I12</f>
        <v>105932</v>
      </c>
      <c r="K12" s="53">
        <f>J12/1000</f>
        <v>105.932</v>
      </c>
      <c r="L12" s="85"/>
    </row>
    <row r="13" spans="1:11" ht="24.75" customHeight="1">
      <c r="A13" s="80" t="s">
        <v>134</v>
      </c>
      <c r="B13" s="80" t="s">
        <v>56</v>
      </c>
      <c r="C13" s="80" t="s">
        <v>57</v>
      </c>
      <c r="D13" s="80" t="s">
        <v>135</v>
      </c>
      <c r="E13" s="80" t="s">
        <v>58</v>
      </c>
      <c r="F13" s="80" t="s">
        <v>10</v>
      </c>
      <c r="G13" s="41" t="s">
        <v>11</v>
      </c>
      <c r="H13" s="81">
        <v>94900</v>
      </c>
      <c r="I13" s="80"/>
      <c r="J13" s="43">
        <f>H13-I13</f>
        <v>94900</v>
      </c>
      <c r="K13" s="53">
        <f>J13/1000</f>
        <v>94.9</v>
      </c>
    </row>
    <row r="14" spans="2:11" ht="24.75" customHeight="1">
      <c r="B14" s="47"/>
      <c r="C14" s="47"/>
      <c r="D14" s="48" t="s">
        <v>99</v>
      </c>
      <c r="E14" s="49"/>
      <c r="F14" s="49"/>
      <c r="G14" s="49"/>
      <c r="H14" s="50">
        <f>H12+H13</f>
        <v>200832</v>
      </c>
      <c r="I14" s="50">
        <f>I12+I13</f>
        <v>0</v>
      </c>
      <c r="J14" s="50">
        <f>J12+J13</f>
        <v>200832</v>
      </c>
      <c r="K14" s="50">
        <f>K12+K13</f>
        <v>200.832</v>
      </c>
    </row>
    <row r="15" spans="3:10" ht="24.75" customHeight="1">
      <c r="C15" s="25" t="s">
        <v>103</v>
      </c>
      <c r="H15" s="83"/>
      <c r="J15" s="83"/>
    </row>
    <row r="16" spans="1:12" s="31" customFormat="1" ht="37.5" customHeight="1">
      <c r="A16" s="26" t="s">
        <v>104</v>
      </c>
      <c r="B16" s="27" t="s">
        <v>2</v>
      </c>
      <c r="C16" s="27" t="s">
        <v>3</v>
      </c>
      <c r="D16" s="27" t="s">
        <v>105</v>
      </c>
      <c r="E16" s="27" t="s">
        <v>106</v>
      </c>
      <c r="F16" s="27" t="s">
        <v>107</v>
      </c>
      <c r="G16" s="27" t="s">
        <v>91</v>
      </c>
      <c r="H16" s="54" t="s">
        <v>123</v>
      </c>
      <c r="I16" s="29" t="s">
        <v>124</v>
      </c>
      <c r="J16" s="29" t="s">
        <v>136</v>
      </c>
      <c r="K16" s="30" t="s">
        <v>92</v>
      </c>
      <c r="L16" s="85"/>
    </row>
    <row r="17" spans="1:12" s="31" customFormat="1" ht="24">
      <c r="A17" s="40" t="s">
        <v>108</v>
      </c>
      <c r="B17" s="41" t="s">
        <v>75</v>
      </c>
      <c r="C17" s="41" t="s">
        <v>76</v>
      </c>
      <c r="D17" s="41" t="s">
        <v>109</v>
      </c>
      <c r="E17" s="41" t="s">
        <v>110</v>
      </c>
      <c r="F17" s="41" t="s">
        <v>97</v>
      </c>
      <c r="G17" s="41" t="s">
        <v>111</v>
      </c>
      <c r="H17" s="46">
        <v>320000</v>
      </c>
      <c r="I17" s="46"/>
      <c r="J17" s="46">
        <f>H17-I17</f>
        <v>320000</v>
      </c>
      <c r="K17" s="53">
        <f>J17/1000</f>
        <v>320</v>
      </c>
      <c r="L17" s="85"/>
    </row>
    <row r="18" spans="1:12" s="31" customFormat="1" ht="24">
      <c r="A18" s="40" t="s">
        <v>108</v>
      </c>
      <c r="B18" s="41" t="s">
        <v>112</v>
      </c>
      <c r="C18" s="41" t="s">
        <v>79</v>
      </c>
      <c r="D18" s="41" t="s">
        <v>109</v>
      </c>
      <c r="E18" s="41" t="s">
        <v>113</v>
      </c>
      <c r="F18" s="41" t="s">
        <v>97</v>
      </c>
      <c r="G18" s="41" t="s">
        <v>111</v>
      </c>
      <c r="H18" s="46">
        <v>196000</v>
      </c>
      <c r="I18" s="46">
        <v>4000</v>
      </c>
      <c r="J18" s="46">
        <f>H18-I18</f>
        <v>192000</v>
      </c>
      <c r="K18" s="53">
        <f>J18/1000</f>
        <v>192</v>
      </c>
      <c r="L18" s="85"/>
    </row>
    <row r="19" spans="1:12" s="25" customFormat="1" ht="25.5" customHeight="1">
      <c r="A19" s="55"/>
      <c r="B19" s="47"/>
      <c r="C19" s="47"/>
      <c r="D19" s="48" t="s">
        <v>99</v>
      </c>
      <c r="E19" s="47"/>
      <c r="F19" s="47"/>
      <c r="G19" s="47"/>
      <c r="H19" s="56">
        <f>SUM(H17:H18)</f>
        <v>516000</v>
      </c>
      <c r="I19" s="56">
        <f>SUM(I17:I18)</f>
        <v>4000</v>
      </c>
      <c r="J19" s="56">
        <f>SUM(J17:J18)</f>
        <v>512000</v>
      </c>
      <c r="K19" s="56">
        <f>SUM(K17:K18)</f>
        <v>512</v>
      </c>
      <c r="L19" s="88"/>
    </row>
    <row r="20" spans="1:10" ht="25.5" customHeight="1">
      <c r="A20" s="57"/>
      <c r="B20" s="57"/>
      <c r="C20" s="57"/>
      <c r="D20" s="57"/>
      <c r="E20" s="57"/>
      <c r="F20" s="57"/>
      <c r="G20" s="57"/>
      <c r="H20" s="58"/>
      <c r="I20" s="58"/>
      <c r="J20" s="58"/>
    </row>
    <row r="21" spans="1:10" ht="25.5" customHeight="1">
      <c r="A21" s="59"/>
      <c r="B21" s="57"/>
      <c r="C21" s="60" t="s">
        <v>114</v>
      </c>
      <c r="D21" s="57"/>
      <c r="E21" s="57"/>
      <c r="F21" s="57"/>
      <c r="G21" s="57"/>
      <c r="H21" s="58"/>
      <c r="I21" s="58"/>
      <c r="J21" s="58"/>
    </row>
    <row r="22" spans="1:12" s="31" customFormat="1" ht="36">
      <c r="A22" s="28" t="s">
        <v>104</v>
      </c>
      <c r="B22" s="29" t="s">
        <v>2</v>
      </c>
      <c r="C22" s="29" t="s">
        <v>3</v>
      </c>
      <c r="D22" s="29" t="s">
        <v>105</v>
      </c>
      <c r="E22" s="29" t="s">
        <v>106</v>
      </c>
      <c r="F22" s="29" t="s">
        <v>107</v>
      </c>
      <c r="G22" s="29" t="s">
        <v>91</v>
      </c>
      <c r="H22" s="29" t="s">
        <v>123</v>
      </c>
      <c r="I22" s="29" t="s">
        <v>124</v>
      </c>
      <c r="J22" s="29" t="s">
        <v>125</v>
      </c>
      <c r="K22" s="30" t="s">
        <v>92</v>
      </c>
      <c r="L22" s="85"/>
    </row>
    <row r="23" spans="1:12" s="31" customFormat="1" ht="24">
      <c r="A23" s="40" t="s">
        <v>108</v>
      </c>
      <c r="B23" s="41" t="s">
        <v>115</v>
      </c>
      <c r="C23" s="41" t="s">
        <v>116</v>
      </c>
      <c r="D23" s="41" t="s">
        <v>109</v>
      </c>
      <c r="E23" s="41" t="s">
        <v>117</v>
      </c>
      <c r="F23" s="41" t="s">
        <v>97</v>
      </c>
      <c r="G23" s="41" t="s">
        <v>111</v>
      </c>
      <c r="H23" s="46">
        <v>3268</v>
      </c>
      <c r="I23" s="46"/>
      <c r="J23" s="46">
        <f>H23-I23</f>
        <v>3268</v>
      </c>
      <c r="K23" s="53">
        <f>J23/1000</f>
        <v>3.268</v>
      </c>
      <c r="L23" s="85"/>
    </row>
    <row r="24" spans="1:12" s="31" customFormat="1" ht="26.25" customHeight="1">
      <c r="A24" s="40" t="s">
        <v>108</v>
      </c>
      <c r="B24" s="41">
        <v>27349291</v>
      </c>
      <c r="C24" s="41" t="s">
        <v>118</v>
      </c>
      <c r="D24" s="41" t="s">
        <v>109</v>
      </c>
      <c r="E24" s="61">
        <v>3759</v>
      </c>
      <c r="F24" s="61">
        <v>2019</v>
      </c>
      <c r="G24" s="41" t="s">
        <v>111</v>
      </c>
      <c r="H24" s="43">
        <v>2052</v>
      </c>
      <c r="I24" s="43"/>
      <c r="J24" s="46">
        <f>H24-I24</f>
        <v>2052</v>
      </c>
      <c r="K24" s="53">
        <f>J24/1000</f>
        <v>2.052</v>
      </c>
      <c r="L24" s="85"/>
    </row>
    <row r="25" spans="1:12" s="31" customFormat="1" ht="24">
      <c r="A25" s="40" t="s">
        <v>108</v>
      </c>
      <c r="B25" s="41" t="s">
        <v>119</v>
      </c>
      <c r="C25" s="41" t="s">
        <v>120</v>
      </c>
      <c r="D25" s="41" t="s">
        <v>109</v>
      </c>
      <c r="E25" s="41" t="s">
        <v>121</v>
      </c>
      <c r="F25" s="41" t="s">
        <v>97</v>
      </c>
      <c r="G25" s="41" t="s">
        <v>111</v>
      </c>
      <c r="H25" s="43">
        <v>608</v>
      </c>
      <c r="I25" s="43"/>
      <c r="J25" s="46">
        <f>H25-I25</f>
        <v>608</v>
      </c>
      <c r="K25" s="53">
        <f>J25/1000</f>
        <v>0.608</v>
      </c>
      <c r="L25" s="85"/>
    </row>
    <row r="26" spans="1:12" s="31" customFormat="1" ht="24">
      <c r="A26" s="40" t="s">
        <v>108</v>
      </c>
      <c r="B26" s="41" t="s">
        <v>69</v>
      </c>
      <c r="C26" s="41" t="s">
        <v>122</v>
      </c>
      <c r="D26" s="41" t="s">
        <v>109</v>
      </c>
      <c r="E26" s="41" t="s">
        <v>121</v>
      </c>
      <c r="F26" s="41" t="s">
        <v>97</v>
      </c>
      <c r="G26" s="41" t="s">
        <v>111</v>
      </c>
      <c r="H26" s="43">
        <v>4446</v>
      </c>
      <c r="I26" s="43"/>
      <c r="J26" s="46">
        <f>H26-I26</f>
        <v>4446</v>
      </c>
      <c r="K26" s="53">
        <f>J26/1000</f>
        <v>4.446</v>
      </c>
      <c r="L26" s="85"/>
    </row>
    <row r="27" spans="2:12" s="25" customFormat="1" ht="25.5" customHeight="1">
      <c r="B27" s="47"/>
      <c r="C27" s="47"/>
      <c r="D27" s="48" t="s">
        <v>99</v>
      </c>
      <c r="E27" s="47"/>
      <c r="F27" s="47"/>
      <c r="G27" s="47"/>
      <c r="H27" s="49">
        <f>SUM(H23:H25)</f>
        <v>5928</v>
      </c>
      <c r="I27" s="49">
        <f>SUM(I23:I25)</f>
        <v>0</v>
      </c>
      <c r="J27" s="49">
        <f>SUM(J23:J26)</f>
        <v>10374</v>
      </c>
      <c r="K27" s="50">
        <f>SUM(K23:K26)</f>
        <v>10.373999999999999</v>
      </c>
      <c r="L27" s="88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2022-10-19T06:30:08Z</cp:lastPrinted>
  <dcterms:created xsi:type="dcterms:W3CDTF">2022-10-18T06:25:10Z</dcterms:created>
  <dcterms:modified xsi:type="dcterms:W3CDTF">2023-02-27T09:07:03Z</dcterms:modified>
  <cp:category/>
  <cp:version/>
  <cp:contentType/>
  <cp:contentStatus/>
</cp:coreProperties>
</file>